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2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obchristiansen/Documents/Code/Learning/WeberState/CS 6600 (Machine Learning)/Assignments/"/>
    </mc:Choice>
  </mc:AlternateContent>
  <xr:revisionPtr revIDLastSave="0" documentId="13_ncr:1_{98FA4049-D8CF-8C4B-9B7F-90643624ADEB}" xr6:coauthVersionLast="47" xr6:coauthVersionMax="47" xr10:uidLastSave="{00000000-0000-0000-0000-000000000000}"/>
  <bookViews>
    <workbookView xWindow="0" yWindow="760" windowWidth="34560" windowHeight="21580" xr2:uid="{9906C9CD-CD43-1144-B0C7-7C8AF2F1E28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P23" i="1" l="1"/>
  <c r="P18" i="1"/>
  <c r="P16" i="1"/>
  <c r="O18" i="1"/>
  <c r="O16" i="1"/>
  <c r="N19" i="1"/>
  <c r="N18" i="1"/>
  <c r="N17" i="1"/>
  <c r="N16" i="1"/>
  <c r="K33" i="1"/>
  <c r="K32" i="1"/>
  <c r="K31" i="1"/>
  <c r="K30" i="1"/>
  <c r="K38" i="1"/>
  <c r="K37" i="1"/>
  <c r="BH74" i="1"/>
  <c r="AZ74" i="1"/>
  <c r="BJ74" i="1"/>
  <c r="BM64" i="1"/>
  <c r="BK69" i="1" s="1"/>
  <c r="BE64" i="1"/>
  <c r="BC69" i="1" s="1"/>
  <c r="BB74" i="1"/>
  <c r="AR74" i="1"/>
  <c r="AT74" i="1"/>
  <c r="AW64" i="1"/>
  <c r="AU69" i="1" s="1"/>
  <c r="AH74" i="1"/>
  <c r="AJ74" i="1"/>
  <c r="AM64" i="1"/>
  <c r="AK69" i="1" s="1"/>
  <c r="AD87" i="1"/>
  <c r="U88" i="1"/>
  <c r="AC87" i="1"/>
  <c r="S88" i="1"/>
  <c r="K24" i="1" l="1"/>
  <c r="N24" i="1" s="1"/>
  <c r="AD73" i="1" l="1"/>
  <c r="K23" i="1"/>
  <c r="W73" i="1"/>
  <c r="X76" i="1" s="1"/>
  <c r="N23" i="1" l="1"/>
  <c r="O23" i="1" s="1"/>
  <c r="L26" i="1" s="1"/>
  <c r="U16" i="1" l="1"/>
  <c r="W16" i="1" s="1"/>
  <c r="V47" i="1"/>
  <c r="W47" i="1" s="1"/>
  <c r="T60" i="1"/>
  <c r="U60" i="1"/>
  <c r="W60" i="1" l="1"/>
  <c r="AD60" i="1" s="1"/>
  <c r="AK49" i="1" s="1"/>
  <c r="BC49" i="1"/>
  <c r="BK49" i="1"/>
  <c r="AU49" i="1"/>
  <c r="V76" i="1"/>
  <c r="BI49" i="1"/>
  <c r="BM49" i="1" s="1"/>
  <c r="BI69" i="1" s="1"/>
  <c r="BM69" i="1" s="1"/>
  <c r="BK74" i="1" s="1"/>
  <c r="BM74" i="1" s="1"/>
  <c r="L33" i="1" s="1"/>
  <c r="BA49" i="1"/>
  <c r="BE49" i="1" s="1"/>
  <c r="BA69" i="1" s="1"/>
  <c r="BE69" i="1" s="1"/>
  <c r="BC74" i="1" s="1"/>
  <c r="BE74" i="1" s="1"/>
  <c r="L32" i="1" s="1"/>
  <c r="AS49" i="1"/>
  <c r="AI49" i="1"/>
  <c r="AD47" i="1"/>
  <c r="AD76" i="1" s="1"/>
  <c r="AE87" i="1" s="1"/>
  <c r="AE88" i="1" s="1"/>
  <c r="L38" i="1" s="1"/>
  <c r="T76" i="1"/>
  <c r="AM49" i="1" l="1"/>
  <c r="AI69" i="1" s="1"/>
  <c r="AM69" i="1" s="1"/>
  <c r="AK74" i="1" s="1"/>
  <c r="AM74" i="1" s="1"/>
  <c r="L30" i="1" s="1"/>
  <c r="Z76" i="1"/>
  <c r="V88" i="1" s="1"/>
  <c r="Z88" i="1" s="1"/>
  <c r="L37" i="1" s="1"/>
  <c r="AW49" i="1"/>
  <c r="AS69" i="1" s="1"/>
  <c r="AW69" i="1" s="1"/>
  <c r="AU74" i="1" s="1"/>
  <c r="AW74" i="1" s="1"/>
  <c r="L31" i="1" s="1"/>
</calcChain>
</file>

<file path=xl/sharedStrings.xml><?xml version="1.0" encoding="utf-8"?>
<sst xmlns="http://schemas.openxmlformats.org/spreadsheetml/2006/main" count="271" uniqueCount="88">
  <si>
    <t>Input</t>
  </si>
  <si>
    <t>Level 1 Weights</t>
  </si>
  <si>
    <t>Bias</t>
  </si>
  <si>
    <t>i1 = .8</t>
  </si>
  <si>
    <t>W5 = .48</t>
  </si>
  <si>
    <t>B1 = .23</t>
  </si>
  <si>
    <t>i2 = .3</t>
  </si>
  <si>
    <t>W6 = .34</t>
  </si>
  <si>
    <t>B2 = .41</t>
  </si>
  <si>
    <t>B3 = .5</t>
  </si>
  <si>
    <t>W1.1 = .2</t>
  </si>
  <si>
    <t>W2.1 = .35</t>
  </si>
  <si>
    <t>W1.2 = .15</t>
  </si>
  <si>
    <t>W2.2 = .6</t>
  </si>
  <si>
    <t>`+b</t>
  </si>
  <si>
    <t>From inputs to hidden layer 1</t>
  </si>
  <si>
    <t>From hidden layer 1 to output 1</t>
  </si>
  <si>
    <t>Then sigmoid</t>
  </si>
  <si>
    <t>Forward Pass</t>
  </si>
  <si>
    <t>o1 output value is:</t>
  </si>
  <si>
    <t>Backpropagation</t>
  </si>
  <si>
    <t>Target Value</t>
  </si>
  <si>
    <t>Learning Rate</t>
  </si>
  <si>
    <t>1) Calculate total error</t>
  </si>
  <si>
    <t>o1 total err</t>
  </si>
  <si>
    <t>… sum other output nodes if any</t>
  </si>
  <si>
    <t>dError</t>
  </si>
  <si>
    <t>=</t>
  </si>
  <si>
    <t>dOutput</t>
  </si>
  <si>
    <t>dOutput1</t>
  </si>
  <si>
    <t xml:space="preserve">(Target - </t>
  </si>
  <si>
    <t>output)</t>
  </si>
  <si>
    <t>(1 - output1)</t>
  </si>
  <si>
    <t>Output1 x</t>
  </si>
  <si>
    <t>Part 1) Partial derivative of the error function in terms of the output o1</t>
  </si>
  <si>
    <t>Part 2) Partial derivative of the output in terms of the output</t>
  </si>
  <si>
    <t>x</t>
  </si>
  <si>
    <t>This is easy… it's just the output from Hidden1</t>
  </si>
  <si>
    <t>Now we have all three components, we can multiply them together to get the error in terms of W5</t>
  </si>
  <si>
    <t>This is change that we need to apply to W5</t>
  </si>
  <si>
    <t>New w5 =</t>
  </si>
  <si>
    <t>dw5</t>
  </si>
  <si>
    <t>`)</t>
  </si>
  <si>
    <t>Need to update the biases</t>
  </si>
  <si>
    <t xml:space="preserve">Source: </t>
  </si>
  <si>
    <t>https://www.youtube.com/watch?v=0e0z28wAWfg</t>
  </si>
  <si>
    <t>w5</t>
  </si>
  <si>
    <t>w6</t>
  </si>
  <si>
    <t>Part 3) Partial derivative of the output in terms of the weight5</t>
  </si>
  <si>
    <t>dW5</t>
  </si>
  <si>
    <t>dW6</t>
  </si>
  <si>
    <t>New w6 =</t>
  </si>
  <si>
    <t>Old weight</t>
  </si>
  <si>
    <t>Old Weight</t>
  </si>
  <si>
    <t>Error</t>
  </si>
  <si>
    <t>w1</t>
  </si>
  <si>
    <t>dH1</t>
  </si>
  <si>
    <t>dY1</t>
  </si>
  <si>
    <t>dOutputH1</t>
  </si>
  <si>
    <t>I x</t>
  </si>
  <si>
    <t>w</t>
  </si>
  <si>
    <t>So…</t>
  </si>
  <si>
    <t>dErrorTotal</t>
  </si>
  <si>
    <t>New w1 =</t>
  </si>
  <si>
    <t>w2</t>
  </si>
  <si>
    <r>
      <t xml:space="preserve">The weight of the term headed into the </t>
    </r>
    <r>
      <rPr>
        <b/>
        <u/>
        <sz val="12"/>
        <color theme="1"/>
        <rFont val="Calibri (Body)"/>
      </rPr>
      <t>output</t>
    </r>
    <r>
      <rPr>
        <sz val="12"/>
        <color theme="1"/>
        <rFont val="Calibri"/>
        <family val="2"/>
        <scheme val="minor"/>
      </rPr>
      <t xml:space="preserve"> from the hidden layer</t>
    </r>
  </si>
  <si>
    <t>w3</t>
  </si>
  <si>
    <t>w4</t>
  </si>
  <si>
    <t>w1: i1.h1</t>
  </si>
  <si>
    <t>w2: i2.h1</t>
  </si>
  <si>
    <t>w3: i1.h2</t>
  </si>
  <si>
    <t>w4: i2.h2</t>
  </si>
  <si>
    <t>w5: h1.o1</t>
  </si>
  <si>
    <t>w6: h2.o1</t>
  </si>
  <si>
    <t>Updated Weights</t>
  </si>
  <si>
    <t>From:</t>
  </si>
  <si>
    <t>To:</t>
  </si>
  <si>
    <t>Sum and add bias</t>
  </si>
  <si>
    <t>-output)</t>
  </si>
  <si>
    <t xml:space="preserve">-1 x </t>
  </si>
  <si>
    <t xml:space="preserve">- (Learning rate x </t>
  </si>
  <si>
    <t>(target</t>
  </si>
  <si>
    <t>x (</t>
  </si>
  <si>
    <t>Tutorial on neural networks</t>
  </si>
  <si>
    <t>^2</t>
  </si>
  <si>
    <t>Update this one-&gt;</t>
  </si>
  <si>
    <t>1-sigmoid</t>
  </si>
  <si>
    <t>eq 32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</si>
</sst>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u/>
      <sz val="12"/>
      <color theme="1"/>
      <name val="Calibri (Body)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6">
    <xf numFmtId="0" fontId="0" fillId="0" borderId="0" xfId="0"/>
    <xf numFmtId="0" fontId="2" fillId="0" borderId="1" xfId="0" applyFont="1" applyBorder="1" applyAlignment="1">
      <alignment vertical="center" wrapText="1"/>
    </xf>
    <xf numFmtId="0" fontId="2" fillId="0" borderId="2" xfId="0" applyFont="1" applyBorder="1" applyAlignment="1">
      <alignment vertical="center" wrapText="1"/>
    </xf>
    <xf numFmtId="0" fontId="3" fillId="0" borderId="3" xfId="0" applyFont="1" applyBorder="1" applyAlignment="1">
      <alignment vertical="center" wrapText="1"/>
    </xf>
    <xf numFmtId="0" fontId="3" fillId="0" borderId="4" xfId="0" applyFont="1" applyBorder="1" applyAlignment="1">
      <alignment vertical="center" wrapText="1"/>
    </xf>
    <xf numFmtId="0" fontId="1" fillId="0" borderId="0" xfId="0" applyFont="1"/>
    <xf numFmtId="0" fontId="0" fillId="0" borderId="5" xfId="0" applyBorder="1"/>
    <xf numFmtId="0" fontId="0" fillId="0" borderId="6" xfId="0" applyBorder="1"/>
    <xf numFmtId="0" fontId="5" fillId="0" borderId="0" xfId="0" applyFont="1"/>
    <xf numFmtId="0" fontId="1" fillId="0" borderId="2" xfId="0" applyFont="1" applyBorder="1"/>
    <xf numFmtId="0" fontId="6" fillId="0" borderId="0" xfId="0" applyFont="1"/>
    <xf numFmtId="0" fontId="7" fillId="0" borderId="0" xfId="1"/>
    <xf numFmtId="0" fontId="0" fillId="0" borderId="0" xfId="0" quotePrefix="1"/>
    <xf numFmtId="0" fontId="1" fillId="0" borderId="1" xfId="0" applyFont="1" applyBorder="1"/>
    <xf numFmtId="0" fontId="1" fillId="0" borderId="0" xfId="0" applyFont="1" applyAlignment="1">
      <alignment horizontal="center"/>
    </xf>
    <xf numFmtId="0" fontId="4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457200</xdr:colOff>
      <xdr:row>22</xdr:row>
      <xdr:rowOff>3380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A4EE20-C1D9-E16A-0902-087E9FBF9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235700" cy="53026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9345</xdr:colOff>
      <xdr:row>8</xdr:row>
      <xdr:rowOff>101003</xdr:rowOff>
    </xdr:from>
    <xdr:to>
      <xdr:col>12</xdr:col>
      <xdr:colOff>826265</xdr:colOff>
      <xdr:row>13</xdr:row>
      <xdr:rowOff>55114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26C2AC-B2CB-075A-4CDB-BB546F84E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49628" y="2760814"/>
          <a:ext cx="3608957" cy="97250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</xdr:row>
      <xdr:rowOff>0</xdr:rowOff>
    </xdr:from>
    <xdr:to>
      <xdr:col>24</xdr:col>
      <xdr:colOff>302140</xdr:colOff>
      <xdr:row>13</xdr:row>
      <xdr:rowOff>23962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A61D9C-138C-BB3F-232E-762C78A2D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365377" y="2659811"/>
          <a:ext cx="6089028" cy="104235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17</xdr:row>
      <xdr:rowOff>95850</xdr:rowOff>
    </xdr:from>
    <xdr:to>
      <xdr:col>26</xdr:col>
      <xdr:colOff>332116</xdr:colOff>
      <xdr:row>33</xdr:row>
      <xdr:rowOff>123974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3D0F04-8977-ECF3-3B87-68C044BFD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65377" y="4588775"/>
          <a:ext cx="7772400" cy="3310954"/>
        </a:xfrm>
        <a:prstGeom prst="rect">
          <a:avLst/>
        </a:prstGeom>
      </xdr:spPr>
    </xdr:pic>
    <xdr:clientData/>
  </xdr:twoCellAnchor>
  <xdr:twoCellAnchor editAs="oneCell">
    <xdr:from>
      <xdr:col>16</xdr:col>
      <xdr:colOff>802737</xdr:colOff>
      <xdr:row>35</xdr:row>
      <xdr:rowOff>95850</xdr:rowOff>
    </xdr:from>
    <xdr:to>
      <xdr:col>26</xdr:col>
      <xdr:colOff>308155</xdr:colOff>
      <xdr:row>43</xdr:row>
      <xdr:rowOff>201028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FFF923-9B2A-9924-BD64-A33C37796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341416" y="8278963"/>
          <a:ext cx="7772400" cy="1734612"/>
        </a:xfrm>
        <a:prstGeom prst="rect">
          <a:avLst/>
        </a:prstGeom>
      </xdr:spPr>
    </xdr:pic>
    <xdr:clientData/>
  </xdr:twoCellAnchor>
  <xdr:twoCellAnchor editAs="oneCell">
    <xdr:from>
      <xdr:col>17</xdr:col>
      <xdr:colOff>11981</xdr:colOff>
      <xdr:row>49</xdr:row>
      <xdr:rowOff>47923</xdr:rowOff>
    </xdr:from>
    <xdr:to>
      <xdr:col>26</xdr:col>
      <xdr:colOff>344097</xdr:colOff>
      <xdr:row>56</xdr:row>
      <xdr:rowOff>136917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5D4163-2330-8FA2-AE25-6163653D5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377358" y="11082546"/>
          <a:ext cx="7772400" cy="1514748"/>
        </a:xfrm>
        <a:prstGeom prst="rect">
          <a:avLst/>
        </a:prstGeom>
      </xdr:spPr>
    </xdr:pic>
    <xdr:clientData/>
  </xdr:twoCellAnchor>
  <xdr:twoCellAnchor editAs="oneCell">
    <xdr:from>
      <xdr:col>17</xdr:col>
      <xdr:colOff>11981</xdr:colOff>
      <xdr:row>62</xdr:row>
      <xdr:rowOff>11981</xdr:rowOff>
    </xdr:from>
    <xdr:to>
      <xdr:col>26</xdr:col>
      <xdr:colOff>344097</xdr:colOff>
      <xdr:row>70</xdr:row>
      <xdr:rowOff>141265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DEEFA21-1B15-E530-A7EA-AA1A2C092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377358" y="13694434"/>
          <a:ext cx="7772400" cy="175871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77</xdr:row>
      <xdr:rowOff>0</xdr:rowOff>
    </xdr:from>
    <xdr:to>
      <xdr:col>25</xdr:col>
      <xdr:colOff>815914</xdr:colOff>
      <xdr:row>83</xdr:row>
      <xdr:rowOff>98725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E17D439-4F8C-26C8-4E15-FE68F46DD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365377" y="16737642"/>
          <a:ext cx="7429500" cy="1320800"/>
        </a:xfrm>
        <a:prstGeom prst="rect">
          <a:avLst/>
        </a:prstGeom>
      </xdr:spPr>
    </xdr:pic>
    <xdr:clientData/>
  </xdr:twoCellAnchor>
  <xdr:twoCellAnchor editAs="oneCell">
    <xdr:from>
      <xdr:col>32</xdr:col>
      <xdr:colOff>35943</xdr:colOff>
      <xdr:row>16</xdr:row>
      <xdr:rowOff>179717</xdr:rowOff>
    </xdr:from>
    <xdr:to>
      <xdr:col>40</xdr:col>
      <xdr:colOff>751318</xdr:colOff>
      <xdr:row>43</xdr:row>
      <xdr:rowOff>200933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4C87755-2DC9-7164-2E7E-A14AA8EB6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801792" y="4468962"/>
          <a:ext cx="7328961" cy="5544518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51</xdr:row>
      <xdr:rowOff>0</xdr:rowOff>
    </xdr:from>
    <xdr:to>
      <xdr:col>40</xdr:col>
      <xdr:colOff>498414</xdr:colOff>
      <xdr:row>60</xdr:row>
      <xdr:rowOff>135387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66B461-93C4-2118-39D0-D8223B021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765849" y="11441981"/>
          <a:ext cx="7112000" cy="196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</xdr:rowOff>
    </xdr:from>
    <xdr:to>
      <xdr:col>7</xdr:col>
      <xdr:colOff>742830</xdr:colOff>
      <xdr:row>47</xdr:row>
      <xdr:rowOff>2767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7204F1-DB15-0FC2-8D1E-B83AAD617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961039"/>
          <a:ext cx="6529717" cy="3668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7</xdr:col>
      <xdr:colOff>754811</xdr:colOff>
      <xdr:row>63</xdr:row>
      <xdr:rowOff>65673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F3597E6-3EBB-2CB1-C578-21A9037C2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0830943"/>
          <a:ext cx="6541698" cy="31208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youtube.com/watch?v=0e0z28wAWfg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E8C20-9388-594E-B076-177B974A0AF0}">
  <dimension ref="A1:BM90"/>
  <sheetViews>
    <sheetView tabSelected="1" topLeftCell="F5" zoomScale="138" workbookViewId="0">
      <selection activeCell="O26" sqref="O26"/>
    </sheetView>
  </sheetViews>
  <sheetFormatPr baseColWidth="10" defaultRowHeight="16" x14ac:dyDescent="0.2"/>
  <cols>
    <col min="11" max="11" width="15" customWidth="1"/>
    <col min="15" max="15" width="16.5" customWidth="1"/>
  </cols>
  <sheetData>
    <row r="1" spans="10:24" ht="17" thickBot="1" x14ac:dyDescent="0.25"/>
    <row r="2" spans="10:24" ht="33" thickBot="1" x14ac:dyDescent="0.25">
      <c r="J2" s="1" t="s">
        <v>0</v>
      </c>
      <c r="K2" s="2" t="s">
        <v>1</v>
      </c>
      <c r="L2" s="2" t="s">
        <v>1</v>
      </c>
      <c r="M2" s="2" t="s">
        <v>2</v>
      </c>
      <c r="R2" s="1" t="s">
        <v>21</v>
      </c>
      <c r="S2" s="2" t="s">
        <v>22</v>
      </c>
    </row>
    <row r="3" spans="10:24" ht="21" thickBot="1" x14ac:dyDescent="0.25">
      <c r="J3" s="3" t="s">
        <v>3</v>
      </c>
      <c r="K3" s="4" t="s">
        <v>10</v>
      </c>
      <c r="L3" s="4" t="s">
        <v>4</v>
      </c>
      <c r="M3" s="4" t="s">
        <v>5</v>
      </c>
      <c r="R3" s="3">
        <v>0</v>
      </c>
      <c r="S3" s="4">
        <v>0.1</v>
      </c>
    </row>
    <row r="4" spans="10:24" ht="21" thickBot="1" x14ac:dyDescent="0.25">
      <c r="J4" s="3" t="s">
        <v>6</v>
      </c>
      <c r="K4" s="4" t="s">
        <v>11</v>
      </c>
      <c r="L4" s="4" t="s">
        <v>7</v>
      </c>
      <c r="M4" s="4" t="s">
        <v>8</v>
      </c>
    </row>
    <row r="5" spans="10:24" ht="21" thickBot="1" x14ac:dyDescent="0.25">
      <c r="J5" s="3"/>
      <c r="K5" s="4" t="s">
        <v>12</v>
      </c>
      <c r="L5" s="4"/>
      <c r="M5" s="4" t="s">
        <v>9</v>
      </c>
    </row>
    <row r="6" spans="10:24" ht="21" thickBot="1" x14ac:dyDescent="0.25">
      <c r="J6" s="3"/>
      <c r="K6" s="4" t="s">
        <v>13</v>
      </c>
      <c r="L6" s="4"/>
      <c r="M6" s="4"/>
    </row>
    <row r="8" spans="10:24" ht="60" customHeight="1" x14ac:dyDescent="0.35">
      <c r="J8" s="15" t="s">
        <v>18</v>
      </c>
      <c r="K8" s="15"/>
      <c r="L8" s="15"/>
      <c r="M8" s="15"/>
      <c r="N8" s="15"/>
      <c r="O8" s="15"/>
      <c r="P8" s="15"/>
      <c r="R8" s="15" t="s">
        <v>20</v>
      </c>
      <c r="S8" s="15"/>
      <c r="T8" s="15"/>
      <c r="U8" s="15"/>
      <c r="V8" s="15"/>
      <c r="W8" s="15"/>
      <c r="X8" s="15"/>
    </row>
    <row r="14" spans="10:24" x14ac:dyDescent="0.2">
      <c r="J14" t="s">
        <v>15</v>
      </c>
      <c r="R14" t="s">
        <v>23</v>
      </c>
    </row>
    <row r="15" spans="10:24" x14ac:dyDescent="0.2">
      <c r="K15" t="s">
        <v>59</v>
      </c>
      <c r="L15" t="s">
        <v>60</v>
      </c>
      <c r="M15" t="s">
        <v>14</v>
      </c>
      <c r="N15" s="12" t="s">
        <v>27</v>
      </c>
      <c r="O15" t="s">
        <v>77</v>
      </c>
      <c r="P15" t="s">
        <v>17</v>
      </c>
      <c r="S15">
        <v>0.5</v>
      </c>
      <c r="T15" s="12" t="s">
        <v>81</v>
      </c>
      <c r="U15" s="12" t="s">
        <v>78</v>
      </c>
      <c r="V15" s="12" t="s">
        <v>84</v>
      </c>
      <c r="W15" s="12" t="s">
        <v>27</v>
      </c>
    </row>
    <row r="16" spans="10:24" x14ac:dyDescent="0.2">
      <c r="J16" t="s">
        <v>68</v>
      </c>
      <c r="K16">
        <v>0.8</v>
      </c>
      <c r="L16">
        <v>0.2</v>
      </c>
      <c r="M16">
        <v>0.23</v>
      </c>
      <c r="N16">
        <f>K16*L16</f>
        <v>0.16000000000000003</v>
      </c>
      <c r="O16">
        <f>(N16+N17)+M16</f>
        <v>0.495</v>
      </c>
      <c r="P16" s="5">
        <f>1/(1+EXP(-O16))</f>
        <v>0.62128359519106779</v>
      </c>
      <c r="R16" t="s">
        <v>24</v>
      </c>
      <c r="S16">
        <v>0.5</v>
      </c>
      <c r="T16">
        <v>0</v>
      </c>
      <c r="U16">
        <f>L26</f>
        <v>0.73616930196761343</v>
      </c>
      <c r="V16" s="12"/>
      <c r="W16" s="5">
        <f>((T16-U16)^2)*S16</f>
        <v>0.27097262057974159</v>
      </c>
    </row>
    <row r="17" spans="1:18" x14ac:dyDescent="0.2">
      <c r="J17" t="s">
        <v>69</v>
      </c>
      <c r="K17">
        <v>0.3</v>
      </c>
      <c r="L17">
        <v>0.35</v>
      </c>
      <c r="M17">
        <v>0.23</v>
      </c>
      <c r="N17">
        <f>K17*L17</f>
        <v>0.105</v>
      </c>
      <c r="R17" t="s">
        <v>25</v>
      </c>
    </row>
    <row r="18" spans="1:18" x14ac:dyDescent="0.2">
      <c r="J18" t="s">
        <v>70</v>
      </c>
      <c r="K18">
        <v>0.8</v>
      </c>
      <c r="L18">
        <v>0.15</v>
      </c>
      <c r="M18">
        <v>0.41</v>
      </c>
      <c r="N18">
        <f>K18*L18</f>
        <v>0.12</v>
      </c>
      <c r="O18">
        <f>(N18+N19)+M18</f>
        <v>0.71</v>
      </c>
      <c r="P18" s="5">
        <f>1/(1+EXP(-O18))</f>
        <v>0.67040115980886861</v>
      </c>
    </row>
    <row r="19" spans="1:18" x14ac:dyDescent="0.2">
      <c r="J19" t="s">
        <v>71</v>
      </c>
      <c r="K19">
        <v>0.3</v>
      </c>
      <c r="L19">
        <v>0.6</v>
      </c>
      <c r="M19">
        <v>0.41</v>
      </c>
      <c r="N19">
        <f>K19*L19</f>
        <v>0.18</v>
      </c>
    </row>
    <row r="21" spans="1:18" x14ac:dyDescent="0.2">
      <c r="J21" t="s">
        <v>16</v>
      </c>
    </row>
    <row r="22" spans="1:18" x14ac:dyDescent="0.2">
      <c r="K22" t="s">
        <v>59</v>
      </c>
      <c r="L22" t="s">
        <v>60</v>
      </c>
      <c r="M22" t="s">
        <v>14</v>
      </c>
      <c r="N22" s="12" t="s">
        <v>27</v>
      </c>
      <c r="O22" t="s">
        <v>77</v>
      </c>
      <c r="P22" t="s">
        <v>17</v>
      </c>
    </row>
    <row r="23" spans="1:18" x14ac:dyDescent="0.2">
      <c r="J23" t="s">
        <v>72</v>
      </c>
      <c r="K23">
        <f>P16</f>
        <v>0.62128359519106779</v>
      </c>
      <c r="L23">
        <v>0.48</v>
      </c>
      <c r="M23">
        <v>0.5</v>
      </c>
      <c r="N23">
        <f>K23*L23</f>
        <v>0.29821612569171252</v>
      </c>
      <c r="O23">
        <f>(N23+N24)+M23</f>
        <v>1.0261525200267279</v>
      </c>
      <c r="P23" s="5">
        <f>1/(1+EXP(-O23))</f>
        <v>0.73616930196761343</v>
      </c>
    </row>
    <row r="24" spans="1:18" x14ac:dyDescent="0.2">
      <c r="J24" t="s">
        <v>73</v>
      </c>
      <c r="K24">
        <f>P18</f>
        <v>0.67040115980886861</v>
      </c>
      <c r="L24">
        <v>0.34</v>
      </c>
      <c r="M24">
        <v>0.5</v>
      </c>
      <c r="N24">
        <f>K24*L24</f>
        <v>0.22793639433501534</v>
      </c>
    </row>
    <row r="25" spans="1:18" ht="17" thickBot="1" x14ac:dyDescent="0.25"/>
    <row r="26" spans="1:18" ht="17" thickBot="1" x14ac:dyDescent="0.25">
      <c r="J26" s="6" t="s">
        <v>19</v>
      </c>
      <c r="K26" s="7"/>
      <c r="L26" s="9">
        <f>P23</f>
        <v>0.73616930196761343</v>
      </c>
    </row>
    <row r="28" spans="1:18" x14ac:dyDescent="0.2">
      <c r="K28" s="14" t="s">
        <v>74</v>
      </c>
      <c r="L28" s="14"/>
    </row>
    <row r="29" spans="1:18" x14ac:dyDescent="0.2">
      <c r="A29" s="5" t="s">
        <v>83</v>
      </c>
      <c r="D29" t="s">
        <v>44</v>
      </c>
      <c r="E29" s="11" t="s">
        <v>45</v>
      </c>
      <c r="K29" t="s">
        <v>75</v>
      </c>
      <c r="L29" t="s">
        <v>76</v>
      </c>
    </row>
    <row r="30" spans="1:18" x14ac:dyDescent="0.2">
      <c r="J30" t="s">
        <v>68</v>
      </c>
      <c r="K30">
        <f>L16</f>
        <v>0.2</v>
      </c>
      <c r="L30">
        <f>AM74</f>
        <v>0.19313687401901905</v>
      </c>
    </row>
    <row r="31" spans="1:18" x14ac:dyDescent="0.2">
      <c r="J31" t="s">
        <v>69</v>
      </c>
      <c r="K31">
        <f>L17</f>
        <v>0.35</v>
      </c>
      <c r="L31">
        <f>AW74</f>
        <v>0.34313687401901904</v>
      </c>
    </row>
    <row r="32" spans="1:18" x14ac:dyDescent="0.2">
      <c r="J32" t="s">
        <v>70</v>
      </c>
      <c r="K32">
        <f>L18</f>
        <v>0.15</v>
      </c>
      <c r="L32">
        <f>BE74</f>
        <v>0.14513861909680514</v>
      </c>
    </row>
    <row r="33" spans="10:65" x14ac:dyDescent="0.2">
      <c r="J33" t="s">
        <v>71</v>
      </c>
      <c r="K33">
        <f>L19</f>
        <v>0.6</v>
      </c>
      <c r="L33">
        <f>BM74</f>
        <v>0.5951386190968051</v>
      </c>
    </row>
    <row r="35" spans="10:65" x14ac:dyDescent="0.2">
      <c r="J35" t="s">
        <v>16</v>
      </c>
      <c r="R35" t="s">
        <v>34</v>
      </c>
    </row>
    <row r="36" spans="10:65" x14ac:dyDescent="0.2">
      <c r="K36" t="s">
        <v>75</v>
      </c>
      <c r="L36" t="s">
        <v>76</v>
      </c>
    </row>
    <row r="37" spans="10:65" x14ac:dyDescent="0.2">
      <c r="J37" t="s">
        <v>72</v>
      </c>
      <c r="K37">
        <f>L23</f>
        <v>0.48</v>
      </c>
      <c r="L37">
        <f>Z88</f>
        <v>0.47111677586726441</v>
      </c>
    </row>
    <row r="38" spans="10:65" x14ac:dyDescent="0.2">
      <c r="J38" t="s">
        <v>73</v>
      </c>
      <c r="K38">
        <f>L24</f>
        <v>0.34</v>
      </c>
      <c r="L38">
        <f>AE88</f>
        <v>0.33041448413007501</v>
      </c>
    </row>
    <row r="45" spans="10:65" x14ac:dyDescent="0.2">
      <c r="R45" s="14" t="s">
        <v>46</v>
      </c>
      <c r="S45" s="14"/>
      <c r="T45" s="14"/>
      <c r="U45" s="14"/>
      <c r="V45" s="14"/>
      <c r="W45" s="14"/>
      <c r="X45" s="14"/>
      <c r="Y45" s="14"/>
      <c r="Z45" s="14"/>
      <c r="AB45" s="14" t="s">
        <v>47</v>
      </c>
      <c r="AC45" s="14"/>
      <c r="AD45" s="14"/>
      <c r="AE45" s="14"/>
      <c r="AG45" s="14" t="s">
        <v>55</v>
      </c>
      <c r="AH45" s="14"/>
      <c r="AI45" s="14"/>
      <c r="AJ45" s="14"/>
      <c r="AK45" s="14"/>
      <c r="AL45" s="14"/>
      <c r="AM45" s="14"/>
      <c r="AN45" s="14"/>
      <c r="AO45" s="14"/>
      <c r="AQ45" s="14" t="s">
        <v>64</v>
      </c>
      <c r="AR45" s="14"/>
      <c r="AS45" s="14"/>
      <c r="AT45" s="14"/>
      <c r="AU45" s="14"/>
      <c r="AV45" s="14"/>
      <c r="AW45" s="14"/>
      <c r="AX45" s="5"/>
      <c r="AY45" s="14" t="s">
        <v>66</v>
      </c>
      <c r="AZ45" s="14"/>
      <c r="BA45" s="14"/>
      <c r="BB45" s="14"/>
      <c r="BC45" s="14"/>
      <c r="BD45" s="14"/>
      <c r="BE45" s="14"/>
      <c r="BG45" s="14" t="s">
        <v>67</v>
      </c>
      <c r="BH45" s="14"/>
      <c r="BI45" s="14"/>
      <c r="BJ45" s="14"/>
      <c r="BK45" s="14"/>
      <c r="BL45" s="14"/>
      <c r="BM45" s="14"/>
    </row>
    <row r="46" spans="10:65" x14ac:dyDescent="0.2">
      <c r="R46" s="8" t="s">
        <v>26</v>
      </c>
      <c r="S46" t="s">
        <v>27</v>
      </c>
      <c r="T46" s="12" t="s">
        <v>79</v>
      </c>
      <c r="U46" t="s">
        <v>30</v>
      </c>
      <c r="V46" t="s">
        <v>31</v>
      </c>
      <c r="W46" s="12" t="s">
        <v>27</v>
      </c>
      <c r="AB46" s="8" t="s">
        <v>26</v>
      </c>
      <c r="AG46" s="8" t="s">
        <v>26</v>
      </c>
      <c r="AH46" s="12" t="s">
        <v>27</v>
      </c>
      <c r="AI46" s="8" t="s">
        <v>26</v>
      </c>
      <c r="AJ46" s="12" t="s">
        <v>36</v>
      </c>
      <c r="AK46" s="8" t="s">
        <v>28</v>
      </c>
      <c r="AQ46" s="8" t="s">
        <v>26</v>
      </c>
      <c r="AR46" s="12" t="s">
        <v>27</v>
      </c>
      <c r="AS46" s="8" t="s">
        <v>26</v>
      </c>
      <c r="AT46" s="12" t="s">
        <v>36</v>
      </c>
      <c r="AU46" s="8" t="s">
        <v>28</v>
      </c>
      <c r="AY46" s="8" t="s">
        <v>26</v>
      </c>
      <c r="AZ46" s="12" t="s">
        <v>27</v>
      </c>
      <c r="BA46" s="8" t="s">
        <v>26</v>
      </c>
      <c r="BB46" s="12" t="s">
        <v>36</v>
      </c>
      <c r="BC46" s="8" t="s">
        <v>28</v>
      </c>
      <c r="BG46" s="8" t="s">
        <v>26</v>
      </c>
      <c r="BH46" s="12" t="s">
        <v>27</v>
      </c>
      <c r="BI46" s="8" t="s">
        <v>26</v>
      </c>
      <c r="BJ46" s="12" t="s">
        <v>36</v>
      </c>
      <c r="BK46" s="8" t="s">
        <v>28</v>
      </c>
    </row>
    <row r="47" spans="10:65" x14ac:dyDescent="0.2">
      <c r="R47" t="s">
        <v>29</v>
      </c>
      <c r="S47" t="s">
        <v>27</v>
      </c>
      <c r="T47">
        <v>-1</v>
      </c>
      <c r="U47">
        <v>0</v>
      </c>
      <c r="V47">
        <f>L26</f>
        <v>0.73616930196761343</v>
      </c>
      <c r="W47" s="5">
        <f>T47*(U47-V47)</f>
        <v>0.73616930196761343</v>
      </c>
      <c r="AB47" t="s">
        <v>29</v>
      </c>
      <c r="AC47" t="s">
        <v>27</v>
      </c>
      <c r="AD47" s="5">
        <f>W47</f>
        <v>0.73616930196761343</v>
      </c>
      <c r="AG47" t="s">
        <v>29</v>
      </c>
      <c r="AI47" t="s">
        <v>29</v>
      </c>
      <c r="AK47" t="s">
        <v>29</v>
      </c>
      <c r="AL47" s="5"/>
      <c r="AQ47" t="s">
        <v>29</v>
      </c>
      <c r="AS47" t="s">
        <v>29</v>
      </c>
      <c r="AU47" t="s">
        <v>29</v>
      </c>
      <c r="AV47" s="5"/>
      <c r="AY47" t="s">
        <v>29</v>
      </c>
      <c r="BA47" t="s">
        <v>29</v>
      </c>
      <c r="BC47" t="s">
        <v>29</v>
      </c>
      <c r="BD47" s="5"/>
      <c r="BG47" t="s">
        <v>29</v>
      </c>
      <c r="BI47" t="s">
        <v>29</v>
      </c>
      <c r="BK47" t="s">
        <v>29</v>
      </c>
      <c r="BL47" s="5"/>
    </row>
    <row r="49" spans="16:65" x14ac:dyDescent="0.2">
      <c r="R49" t="s">
        <v>35</v>
      </c>
      <c r="AH49" s="12" t="s">
        <v>27</v>
      </c>
      <c r="AI49">
        <f>W47</f>
        <v>0.73616930196761343</v>
      </c>
      <c r="AJ49" s="12" t="s">
        <v>36</v>
      </c>
      <c r="AK49">
        <f>AD60</f>
        <v>0.19422406080813023</v>
      </c>
      <c r="AL49" s="12" t="s">
        <v>27</v>
      </c>
      <c r="AM49">
        <f>AI49*AK49</f>
        <v>0.14298179127043653</v>
      </c>
      <c r="AR49" s="12" t="s">
        <v>27</v>
      </c>
      <c r="AS49">
        <f>$W47</f>
        <v>0.73616930196761343</v>
      </c>
      <c r="AT49" s="12" t="s">
        <v>36</v>
      </c>
      <c r="AU49">
        <f>$AD60</f>
        <v>0.19422406080813023</v>
      </c>
      <c r="AV49" s="12" t="s">
        <v>27</v>
      </c>
      <c r="AW49">
        <f>AS49*AU49</f>
        <v>0.14298179127043653</v>
      </c>
      <c r="AZ49" s="12" t="s">
        <v>27</v>
      </c>
      <c r="BA49">
        <f>$W47</f>
        <v>0.73616930196761343</v>
      </c>
      <c r="BB49" s="12" t="s">
        <v>36</v>
      </c>
      <c r="BC49">
        <f>$AD60</f>
        <v>0.19422406080813023</v>
      </c>
      <c r="BD49" s="12" t="s">
        <v>27</v>
      </c>
      <c r="BE49">
        <f>BA49*BC49</f>
        <v>0.14298179127043653</v>
      </c>
      <c r="BH49" s="12" t="s">
        <v>27</v>
      </c>
      <c r="BI49">
        <f>$W47</f>
        <v>0.73616930196761343</v>
      </c>
      <c r="BJ49" s="12" t="s">
        <v>36</v>
      </c>
      <c r="BK49">
        <f>$AD60</f>
        <v>0.19422406080813023</v>
      </c>
      <c r="BL49" s="12" t="s">
        <v>27</v>
      </c>
      <c r="BM49">
        <f>BI49*BK49</f>
        <v>0.14298179127043653</v>
      </c>
    </row>
    <row r="53" spans="16:65" x14ac:dyDescent="0.2">
      <c r="P53" t="s">
        <v>85</v>
      </c>
    </row>
    <row r="54" spans="16:65" x14ac:dyDescent="0.2">
      <c r="P54" t="s">
        <v>86</v>
      </c>
    </row>
    <row r="59" spans="16:65" x14ac:dyDescent="0.2">
      <c r="R59" s="8" t="s">
        <v>28</v>
      </c>
      <c r="S59" s="12" t="s">
        <v>27</v>
      </c>
      <c r="T59" t="s">
        <v>33</v>
      </c>
      <c r="U59" t="s">
        <v>32</v>
      </c>
      <c r="AB59" s="8" t="s">
        <v>28</v>
      </c>
      <c r="AD59" t="s">
        <v>36</v>
      </c>
    </row>
    <row r="60" spans="16:65" x14ac:dyDescent="0.2">
      <c r="R60" t="s">
        <v>29</v>
      </c>
      <c r="S60" s="12" t="s">
        <v>27</v>
      </c>
      <c r="T60">
        <f>L26</f>
        <v>0.73616930196761343</v>
      </c>
      <c r="U60">
        <f>(1-L26)</f>
        <v>0.26383069803238657</v>
      </c>
      <c r="V60" s="12" t="s">
        <v>27</v>
      </c>
      <c r="W60" s="5">
        <f>T60*U60</f>
        <v>0.19422406080813023</v>
      </c>
      <c r="AB60" t="s">
        <v>29</v>
      </c>
      <c r="AC60" s="12" t="s">
        <v>27</v>
      </c>
      <c r="AD60" s="5">
        <f>W60</f>
        <v>0.19422406080813023</v>
      </c>
    </row>
    <row r="62" spans="16:65" x14ac:dyDescent="0.2">
      <c r="R62" t="s">
        <v>48</v>
      </c>
      <c r="AG62" t="s">
        <v>57</v>
      </c>
      <c r="AH62" s="12" t="s">
        <v>27</v>
      </c>
      <c r="AI62" t="s">
        <v>65</v>
      </c>
      <c r="AQ62" t="s">
        <v>57</v>
      </c>
      <c r="AR62" s="12" t="s">
        <v>27</v>
      </c>
      <c r="AS62" t="s">
        <v>65</v>
      </c>
      <c r="AY62" t="s">
        <v>57</v>
      </c>
      <c r="AZ62" s="12" t="s">
        <v>27</v>
      </c>
      <c r="BA62" t="s">
        <v>65</v>
      </c>
      <c r="BG62" t="s">
        <v>57</v>
      </c>
      <c r="BH62" s="12" t="s">
        <v>27</v>
      </c>
      <c r="BI62" t="s">
        <v>65</v>
      </c>
    </row>
    <row r="63" spans="16:65" x14ac:dyDescent="0.2">
      <c r="AG63" t="s">
        <v>58</v>
      </c>
      <c r="AQ63" t="s">
        <v>58</v>
      </c>
      <c r="AY63" t="s">
        <v>58</v>
      </c>
      <c r="BG63" t="s">
        <v>58</v>
      </c>
    </row>
    <row r="64" spans="16:65" x14ac:dyDescent="0.2">
      <c r="AH64" s="12" t="s">
        <v>27</v>
      </c>
      <c r="AM64">
        <f>L23</f>
        <v>0.48</v>
      </c>
      <c r="AR64" s="12" t="s">
        <v>27</v>
      </c>
      <c r="AW64">
        <f>L23</f>
        <v>0.48</v>
      </c>
      <c r="AZ64" s="12" t="s">
        <v>27</v>
      </c>
      <c r="BE64">
        <f>$L24</f>
        <v>0.34</v>
      </c>
      <c r="BH64" s="12" t="s">
        <v>27</v>
      </c>
      <c r="BM64">
        <f>$L24</f>
        <v>0.34</v>
      </c>
    </row>
    <row r="66" spans="17:65" x14ac:dyDescent="0.2">
      <c r="Q66" t="s">
        <v>87</v>
      </c>
      <c r="AG66" t="s">
        <v>61</v>
      </c>
      <c r="AQ66" t="s">
        <v>61</v>
      </c>
      <c r="AY66" t="s">
        <v>61</v>
      </c>
      <c r="BG66" t="s">
        <v>61</v>
      </c>
    </row>
    <row r="67" spans="17:65" x14ac:dyDescent="0.2">
      <c r="AG67" s="8" t="s">
        <v>62</v>
      </c>
      <c r="AH67" s="12" t="s">
        <v>27</v>
      </c>
      <c r="AI67" s="8" t="s">
        <v>26</v>
      </c>
      <c r="AJ67" t="s">
        <v>36</v>
      </c>
      <c r="AK67" t="s">
        <v>57</v>
      </c>
      <c r="AQ67" s="8" t="s">
        <v>62</v>
      </c>
      <c r="AR67" s="12" t="s">
        <v>27</v>
      </c>
      <c r="AS67" s="8" t="s">
        <v>26</v>
      </c>
      <c r="AT67" t="s">
        <v>36</v>
      </c>
      <c r="AU67" t="s">
        <v>57</v>
      </c>
      <c r="AY67" s="8" t="s">
        <v>62</v>
      </c>
      <c r="AZ67" s="12" t="s">
        <v>27</v>
      </c>
      <c r="BA67" s="8" t="s">
        <v>26</v>
      </c>
      <c r="BB67" t="s">
        <v>36</v>
      </c>
      <c r="BC67" t="s">
        <v>57</v>
      </c>
      <c r="BG67" s="8" t="s">
        <v>62</v>
      </c>
      <c r="BH67" s="12" t="s">
        <v>27</v>
      </c>
      <c r="BI67" s="8" t="s">
        <v>26</v>
      </c>
      <c r="BJ67" t="s">
        <v>36</v>
      </c>
      <c r="BK67" t="s">
        <v>57</v>
      </c>
    </row>
    <row r="68" spans="17:65" x14ac:dyDescent="0.2">
      <c r="AG68" t="s">
        <v>58</v>
      </c>
      <c r="AI68" t="s">
        <v>29</v>
      </c>
      <c r="AK68" t="s">
        <v>58</v>
      </c>
      <c r="AQ68" t="s">
        <v>58</v>
      </c>
      <c r="AS68" t="s">
        <v>29</v>
      </c>
      <c r="AU68" t="s">
        <v>58</v>
      </c>
      <c r="AY68" t="s">
        <v>58</v>
      </c>
      <c r="BA68" t="s">
        <v>29</v>
      </c>
      <c r="BC68" t="s">
        <v>58</v>
      </c>
      <c r="BG68" t="s">
        <v>58</v>
      </c>
      <c r="BI68" t="s">
        <v>29</v>
      </c>
      <c r="BK68" t="s">
        <v>58</v>
      </c>
    </row>
    <row r="69" spans="17:65" x14ac:dyDescent="0.2">
      <c r="AH69" s="12" t="s">
        <v>27</v>
      </c>
      <c r="AI69">
        <f>AM49</f>
        <v>0.14298179127043653</v>
      </c>
      <c r="AJ69" t="s">
        <v>36</v>
      </c>
      <c r="AK69">
        <f>AM64</f>
        <v>0.48</v>
      </c>
      <c r="AL69" s="12" t="s">
        <v>27</v>
      </c>
      <c r="AM69">
        <f>AI69*AK69</f>
        <v>6.8631259809809539E-2</v>
      </c>
      <c r="AR69" s="12" t="s">
        <v>27</v>
      </c>
      <c r="AS69">
        <f>AW49</f>
        <v>0.14298179127043653</v>
      </c>
      <c r="AT69" t="s">
        <v>36</v>
      </c>
      <c r="AU69">
        <f>AW64</f>
        <v>0.48</v>
      </c>
      <c r="AV69" s="12" t="s">
        <v>27</v>
      </c>
      <c r="AW69">
        <f>AS69*AU69</f>
        <v>6.8631259809809539E-2</v>
      </c>
      <c r="AZ69" s="12" t="s">
        <v>27</v>
      </c>
      <c r="BA69">
        <f>BE49</f>
        <v>0.14298179127043653</v>
      </c>
      <c r="BB69" t="s">
        <v>36</v>
      </c>
      <c r="BC69">
        <f>BE64</f>
        <v>0.34</v>
      </c>
      <c r="BD69" s="12" t="s">
        <v>27</v>
      </c>
      <c r="BE69">
        <f>BA69*BC69</f>
        <v>4.8613809031948424E-2</v>
      </c>
      <c r="BH69" s="12" t="s">
        <v>27</v>
      </c>
      <c r="BI69">
        <f>BM49</f>
        <v>0.14298179127043653</v>
      </c>
      <c r="BJ69" t="s">
        <v>36</v>
      </c>
      <c r="BK69">
        <f>BM64</f>
        <v>0.34</v>
      </c>
      <c r="BL69" s="12" t="s">
        <v>27</v>
      </c>
      <c r="BM69">
        <f>BI69*BK69</f>
        <v>4.8613809031948424E-2</v>
      </c>
    </row>
    <row r="70" spans="17:65" x14ac:dyDescent="0.2">
      <c r="R70" s="8"/>
    </row>
    <row r="71" spans="17:65" x14ac:dyDescent="0.2">
      <c r="AG71" t="s">
        <v>63</v>
      </c>
      <c r="AH71" t="s">
        <v>52</v>
      </c>
      <c r="AI71" s="12" t="s">
        <v>80</v>
      </c>
      <c r="AK71" s="8" t="s">
        <v>26</v>
      </c>
      <c r="AQ71" t="s">
        <v>63</v>
      </c>
      <c r="AR71" t="s">
        <v>52</v>
      </c>
      <c r="AS71" s="12" t="s">
        <v>80</v>
      </c>
      <c r="AU71" s="8" t="s">
        <v>26</v>
      </c>
      <c r="AY71" t="s">
        <v>63</v>
      </c>
      <c r="AZ71" t="s">
        <v>52</v>
      </c>
      <c r="BA71" s="12" t="s">
        <v>80</v>
      </c>
      <c r="BC71" s="8" t="s">
        <v>26</v>
      </c>
      <c r="BG71" t="s">
        <v>63</v>
      </c>
      <c r="BH71" t="s">
        <v>52</v>
      </c>
      <c r="BI71" s="12" t="s">
        <v>80</v>
      </c>
      <c r="BK71" s="8" t="s">
        <v>26</v>
      </c>
    </row>
    <row r="72" spans="17:65" x14ac:dyDescent="0.2">
      <c r="R72" t="s">
        <v>37</v>
      </c>
      <c r="AD72" t="s">
        <v>36</v>
      </c>
      <c r="AK72" t="s">
        <v>56</v>
      </c>
      <c r="AU72" t="s">
        <v>56</v>
      </c>
      <c r="BC72" t="s">
        <v>56</v>
      </c>
      <c r="BK72" t="s">
        <v>56</v>
      </c>
    </row>
    <row r="73" spans="17:65" ht="17" thickBot="1" x14ac:dyDescent="0.25">
      <c r="R73" s="8" t="s">
        <v>28</v>
      </c>
      <c r="V73" s="12" t="s">
        <v>27</v>
      </c>
      <c r="W73">
        <f>P16</f>
        <v>0.62128359519106779</v>
      </c>
      <c r="AB73" s="8" t="s">
        <v>28</v>
      </c>
      <c r="AC73" s="12" t="s">
        <v>27</v>
      </c>
      <c r="AD73" s="5">
        <f>P18</f>
        <v>0.67040115980886861</v>
      </c>
    </row>
    <row r="74" spans="17:65" ht="17" thickBot="1" x14ac:dyDescent="0.25">
      <c r="R74" t="s">
        <v>49</v>
      </c>
      <c r="AB74" t="s">
        <v>50</v>
      </c>
      <c r="AG74" t="s">
        <v>63</v>
      </c>
      <c r="AH74">
        <f>L16</f>
        <v>0.2</v>
      </c>
      <c r="AI74" s="12" t="s">
        <v>82</v>
      </c>
      <c r="AJ74">
        <f>$S$3</f>
        <v>0.1</v>
      </c>
      <c r="AK74">
        <f>AM69</f>
        <v>6.8631259809809539E-2</v>
      </c>
      <c r="AL74" t="s">
        <v>42</v>
      </c>
      <c r="AM74" s="13">
        <f>AH74-(AJ74*AK74)</f>
        <v>0.19313687401901905</v>
      </c>
      <c r="AQ74" t="s">
        <v>40</v>
      </c>
      <c r="AR74">
        <f>L17</f>
        <v>0.35</v>
      </c>
      <c r="AS74" s="12" t="s">
        <v>82</v>
      </c>
      <c r="AT74">
        <f>$S$3</f>
        <v>0.1</v>
      </c>
      <c r="AU74">
        <f>AW69</f>
        <v>6.8631259809809539E-2</v>
      </c>
      <c r="AV74" t="s">
        <v>42</v>
      </c>
      <c r="AW74" s="13">
        <f>AR74-(AT74*AU74)</f>
        <v>0.34313687401901904</v>
      </c>
      <c r="AY74" t="s">
        <v>40</v>
      </c>
      <c r="AZ74">
        <f>L18</f>
        <v>0.15</v>
      </c>
      <c r="BA74" s="12" t="s">
        <v>82</v>
      </c>
      <c r="BB74">
        <f>$S$3</f>
        <v>0.1</v>
      </c>
      <c r="BC74">
        <f>BE69</f>
        <v>4.8613809031948424E-2</v>
      </c>
      <c r="BD74" t="s">
        <v>42</v>
      </c>
      <c r="BE74" s="13">
        <f>AZ74-(BB74*BC74)</f>
        <v>0.14513861909680514</v>
      </c>
      <c r="BG74" t="s">
        <v>40</v>
      </c>
      <c r="BH74">
        <f>L19</f>
        <v>0.6</v>
      </c>
      <c r="BI74" s="12" t="s">
        <v>82</v>
      </c>
      <c r="BJ74">
        <f>$S$3</f>
        <v>0.1</v>
      </c>
      <c r="BK74">
        <f>BM69</f>
        <v>4.8613809031948424E-2</v>
      </c>
      <c r="BL74" t="s">
        <v>42</v>
      </c>
      <c r="BM74" s="13">
        <f>BH74-(BJ74*BK74)</f>
        <v>0.5951386190968051</v>
      </c>
    </row>
    <row r="75" spans="17:65" x14ac:dyDescent="0.2">
      <c r="R75" t="s">
        <v>38</v>
      </c>
    </row>
    <row r="76" spans="17:65" x14ac:dyDescent="0.2">
      <c r="S76" s="12" t="s">
        <v>27</v>
      </c>
      <c r="T76">
        <f>W47</f>
        <v>0.73616930196761343</v>
      </c>
      <c r="U76" t="s">
        <v>36</v>
      </c>
      <c r="V76">
        <f>W60</f>
        <v>0.19422406080813023</v>
      </c>
      <c r="W76" t="s">
        <v>36</v>
      </c>
      <c r="X76">
        <f>W73</f>
        <v>0.62128359519106779</v>
      </c>
      <c r="Y76" s="12" t="s">
        <v>27</v>
      </c>
      <c r="Z76" s="5">
        <f>T76*V76*X76</f>
        <v>8.8832241327355635E-2</v>
      </c>
      <c r="AB76" s="8" t="s">
        <v>26</v>
      </c>
      <c r="AC76" s="12" t="s">
        <v>27</v>
      </c>
      <c r="AD76" s="5">
        <f>AD47*AD60*AD73</f>
        <v>9.5855158699250209E-2</v>
      </c>
    </row>
    <row r="77" spans="17:65" x14ac:dyDescent="0.2">
      <c r="R77" t="s">
        <v>39</v>
      </c>
      <c r="AB77" t="s">
        <v>50</v>
      </c>
    </row>
    <row r="85" spans="18:31" x14ac:dyDescent="0.2">
      <c r="R85" t="s">
        <v>40</v>
      </c>
      <c r="S85" t="s">
        <v>52</v>
      </c>
      <c r="T85" s="12" t="s">
        <v>80</v>
      </c>
      <c r="V85" s="8" t="s">
        <v>26</v>
      </c>
    </row>
    <row r="86" spans="18:31" x14ac:dyDescent="0.2">
      <c r="V86" t="s">
        <v>41</v>
      </c>
      <c r="AC86" t="s">
        <v>53</v>
      </c>
      <c r="AD86" t="s">
        <v>22</v>
      </c>
      <c r="AE86" t="s">
        <v>54</v>
      </c>
    </row>
    <row r="87" spans="18:31" ht="17" thickBot="1" x14ac:dyDescent="0.25">
      <c r="AB87" t="s">
        <v>51</v>
      </c>
      <c r="AC87">
        <f>L24</f>
        <v>0.34</v>
      </c>
      <c r="AD87">
        <f>$S$3</f>
        <v>0.1</v>
      </c>
      <c r="AE87">
        <f>AD76</f>
        <v>9.5855158699250209E-2</v>
      </c>
    </row>
    <row r="88" spans="18:31" ht="17" thickBot="1" x14ac:dyDescent="0.25">
      <c r="R88" t="s">
        <v>40</v>
      </c>
      <c r="S88">
        <f>L23</f>
        <v>0.48</v>
      </c>
      <c r="T88" s="12" t="s">
        <v>82</v>
      </c>
      <c r="U88">
        <f>$S$3</f>
        <v>0.1</v>
      </c>
      <c r="V88">
        <f>Z76</f>
        <v>8.8832241327355635E-2</v>
      </c>
      <c r="W88" t="s">
        <v>42</v>
      </c>
      <c r="Z88" s="13">
        <f>S88-(U88*V88)</f>
        <v>0.47111677586726441</v>
      </c>
      <c r="AB88" t="s">
        <v>51</v>
      </c>
      <c r="AE88" s="13">
        <f>AC87-(AD87*AE87)</f>
        <v>0.33041448413007501</v>
      </c>
    </row>
    <row r="90" spans="18:31" x14ac:dyDescent="0.2">
      <c r="R90" s="10" t="s">
        <v>43</v>
      </c>
    </row>
  </sheetData>
  <mergeCells count="9">
    <mergeCell ref="AQ45:AW45"/>
    <mergeCell ref="AY45:BE45"/>
    <mergeCell ref="BG45:BM45"/>
    <mergeCell ref="K28:L28"/>
    <mergeCell ref="J8:P8"/>
    <mergeCell ref="R8:X8"/>
    <mergeCell ref="R45:Z45"/>
    <mergeCell ref="AB45:AE45"/>
    <mergeCell ref="AG45:AO45"/>
  </mergeCells>
  <hyperlinks>
    <hyperlink ref="E29" r:id="rId1" xr:uid="{8BA40B60-30C1-234F-BB10-DF240F6E9E62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 Christiansen</dc:creator>
  <cp:lastModifiedBy>Rob Christiansen</cp:lastModifiedBy>
  <dcterms:created xsi:type="dcterms:W3CDTF">2023-11-13T03:26:31Z</dcterms:created>
  <dcterms:modified xsi:type="dcterms:W3CDTF">2023-11-17T04:05:18Z</dcterms:modified>
</cp:coreProperties>
</file>